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ena\Documents\0SIMBIO 2018\Nevarni odpadki maj 18\"/>
    </mc:Choice>
  </mc:AlternateContent>
  <xr:revisionPtr revIDLastSave="0" documentId="13_ncr:1_{231C6085-04EF-4A90-9C9F-B368C0666B2C}" xr6:coauthVersionLast="33" xr6:coauthVersionMax="33" xr10:uidLastSave="{00000000-0000-0000-0000-000000000000}"/>
  <bookViews>
    <workbookView xWindow="0" yWindow="0" windowWidth="28800" windowHeight="12225" xr2:uid="{C9B9CC58-0B48-4187-8EA1-8F85D55A019B}"/>
  </bookViews>
  <sheets>
    <sheet name="Lis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1" l="1"/>
  <c r="G26" i="1"/>
  <c r="O24" i="1"/>
  <c r="O26" i="1" s="1"/>
  <c r="N24" i="1"/>
  <c r="N26" i="1" s="1"/>
  <c r="M24" i="1"/>
  <c r="M26" i="1" s="1"/>
  <c r="L24" i="1"/>
  <c r="L26" i="1" s="1"/>
  <c r="K24" i="1"/>
  <c r="J24" i="1"/>
  <c r="J25" i="1" s="1"/>
  <c r="I24" i="1"/>
  <c r="I25" i="1" s="1"/>
  <c r="H24" i="1"/>
  <c r="H25" i="1" s="1"/>
  <c r="G24" i="1"/>
  <c r="F24" i="1"/>
  <c r="F26" i="1" s="1"/>
  <c r="E24" i="1"/>
  <c r="E26" i="1" s="1"/>
  <c r="D24" i="1"/>
  <c r="P24" i="1" s="1"/>
  <c r="P23" i="1"/>
  <c r="Q23" i="1" s="1"/>
  <c r="P22" i="1"/>
  <c r="Q22" i="1" s="1"/>
  <c r="P21" i="1"/>
  <c r="P20" i="1"/>
  <c r="P19" i="1"/>
  <c r="P18" i="1"/>
  <c r="Q18" i="1" s="1"/>
  <c r="P17" i="1"/>
  <c r="P16" i="1"/>
  <c r="Q16" i="1" s="1"/>
  <c r="A16" i="1"/>
  <c r="A17" i="1" s="1"/>
  <c r="A18" i="1" s="1"/>
  <c r="A19" i="1" s="1"/>
  <c r="A20" i="1" s="1"/>
  <c r="A21" i="1" s="1"/>
  <c r="A22" i="1" s="1"/>
  <c r="A23" i="1" s="1"/>
  <c r="P15" i="1"/>
  <c r="Q15" i="1" s="1"/>
  <c r="P14" i="1"/>
  <c r="Q14" i="1" s="1"/>
  <c r="P13" i="1"/>
  <c r="Q13" i="1" s="1"/>
  <c r="P12" i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P3" i="1"/>
  <c r="Q3" i="1" s="1"/>
  <c r="K25" i="1" l="1"/>
  <c r="Q17" i="1"/>
  <c r="Q20" i="1"/>
  <c r="L25" i="1"/>
  <c r="Q19" i="1"/>
  <c r="D25" i="1"/>
  <c r="Q21" i="1"/>
  <c r="Q24" i="1"/>
  <c r="Q4" i="1"/>
  <c r="Q12" i="1"/>
  <c r="G25" i="1"/>
  <c r="E25" i="1"/>
  <c r="M25" i="1"/>
  <c r="H26" i="1"/>
  <c r="F25" i="1"/>
  <c r="N25" i="1"/>
  <c r="I26" i="1"/>
  <c r="O25" i="1"/>
  <c r="K26" i="1"/>
  <c r="D26" i="1"/>
  <c r="P25" i="1" l="1"/>
</calcChain>
</file>

<file path=xl/sharedStrings.xml><?xml version="1.0" encoding="utf-8"?>
<sst xmlns="http://schemas.openxmlformats.org/spreadsheetml/2006/main" count="62" uniqueCount="59">
  <si>
    <t>KLAS.ŠT. ODPADKA</t>
  </si>
  <si>
    <t>IME ODPADKA</t>
  </si>
  <si>
    <t>BRASLOVČE</t>
  </si>
  <si>
    <t>CELJE</t>
  </si>
  <si>
    <t>DOBJE</t>
  </si>
  <si>
    <t>DOBRNA</t>
  </si>
  <si>
    <t>POLZELA</t>
  </si>
  <si>
    <t>PREBOLD</t>
  </si>
  <si>
    <t>ŠENTJUR</t>
  </si>
  <si>
    <t>ŠTORE</t>
  </si>
  <si>
    <t>TABOR</t>
  </si>
  <si>
    <t>VOJNIK</t>
  </si>
  <si>
    <t>VRANSKO</t>
  </si>
  <si>
    <t>ŽALEC</t>
  </si>
  <si>
    <t>SKUPAJ</t>
  </si>
  <si>
    <t>%</t>
  </si>
  <si>
    <t>20 01 25</t>
  </si>
  <si>
    <t>jedilno olje in maščobe</t>
  </si>
  <si>
    <t>20 01 27*</t>
  </si>
  <si>
    <t>premazi, lepila in smole,ki vsebujejo nevarne snovi</t>
  </si>
  <si>
    <t>20 01 13*</t>
  </si>
  <si>
    <t>topila</t>
  </si>
  <si>
    <t>20 01 14*</t>
  </si>
  <si>
    <t>kisline</t>
  </si>
  <si>
    <t>20 01 15*</t>
  </si>
  <si>
    <t>alkalije</t>
  </si>
  <si>
    <t>20 01 17*</t>
  </si>
  <si>
    <t>fotokemikalije</t>
  </si>
  <si>
    <t>20 01 19*</t>
  </si>
  <si>
    <t>pesticidi</t>
  </si>
  <si>
    <t>20 01 33*</t>
  </si>
  <si>
    <t>nesortirane baterije</t>
  </si>
  <si>
    <t>20 01 21*</t>
  </si>
  <si>
    <t>fluorescentne cevi in drugi odpadki, ki vsebujejo Hg</t>
  </si>
  <si>
    <t>20 01 29*- 30</t>
  </si>
  <si>
    <t>zavržena čistila</t>
  </si>
  <si>
    <t>baterije in akumulatorji</t>
  </si>
  <si>
    <t>20 01 31*- 32</t>
  </si>
  <si>
    <t>zavržena zdravila</t>
  </si>
  <si>
    <t>20 01 35*</t>
  </si>
  <si>
    <t>ekrani, monitorji</t>
  </si>
  <si>
    <t>20 01 36*</t>
  </si>
  <si>
    <t>Zavržena električna in elektronska oprema, ki ni navedena pod 20 01 21, 20 01 23 in 20 01</t>
  </si>
  <si>
    <t>13 02 04*- 08*</t>
  </si>
  <si>
    <t>odpadna motorna olja</t>
  </si>
  <si>
    <t>15 01 10*</t>
  </si>
  <si>
    <t xml:space="preserve">embalaža, ki vsebuje ostanke nevarnih snovi </t>
  </si>
  <si>
    <t>15 01 10</t>
  </si>
  <si>
    <t>pršila</t>
  </si>
  <si>
    <t>15 02 02</t>
  </si>
  <si>
    <t>absorbenti, čistila, filtrirna sredstva</t>
  </si>
  <si>
    <t>16 01 07</t>
  </si>
  <si>
    <t>oljni filtri</t>
  </si>
  <si>
    <t>16 01 14</t>
  </si>
  <si>
    <t>hladilne tekočine</t>
  </si>
  <si>
    <t>08 03 17-18</t>
  </si>
  <si>
    <t>kartuše</t>
  </si>
  <si>
    <t>kg/prebivalca</t>
  </si>
  <si>
    <t>število strank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</si>
</sst>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0" borderId="0" applyNumberFormat="0" applyFill="0" applyBorder="0" applyAlignment="0" applyProtection="0"/>
    <xf numFmtId="0" fontId="1" fillId="6" borderId="2" applyNumberFormat="0" applyFont="0" applyAlignment="0" applyProtection="0"/>
  </cellStyleXfs>
  <cellXfs count="40">
    <xf numFmtId="0" fontId="0" fillId="0" borderId="0" xfId="0"/>
    <xf numFmtId="17" fontId="7" fillId="0" borderId="0" xfId="0" applyNumberFormat="1" applyFont="1"/>
    <xf numFmtId="0" fontId="0" fillId="0" borderId="0" xfId="0" applyFont="1"/>
    <xf numFmtId="0" fontId="6" fillId="8" borderId="6" xfId="5" applyFont="1" applyFill="1" applyBorder="1" applyAlignment="1">
      <alignment horizontal="center" wrapText="1"/>
    </xf>
    <xf numFmtId="0" fontId="6" fillId="8" borderId="3" xfId="5" applyFont="1" applyFill="1" applyBorder="1" applyAlignment="1">
      <alignment horizontal="left" wrapText="1"/>
    </xf>
    <xf numFmtId="164" fontId="6" fillId="8" borderId="3" xfId="5" applyNumberFormat="1" applyFont="1" applyFill="1" applyBorder="1" applyAlignment="1">
      <alignment horizontal="right" wrapText="1"/>
    </xf>
    <xf numFmtId="165" fontId="6" fillId="8" borderId="3" xfId="5" applyNumberFormat="1" applyFont="1" applyFill="1" applyBorder="1" applyAlignment="1">
      <alignment horizontal="right" wrapText="1"/>
    </xf>
    <xf numFmtId="0" fontId="3" fillId="3" borderId="6" xfId="2" applyFont="1" applyBorder="1" applyAlignment="1">
      <alignment horizontal="center" wrapText="1"/>
    </xf>
    <xf numFmtId="0" fontId="3" fillId="3" borderId="3" xfId="2" applyFont="1" applyBorder="1" applyAlignment="1">
      <alignment horizontal="left" wrapText="1"/>
    </xf>
    <xf numFmtId="164" fontId="3" fillId="3" borderId="3" xfId="2" applyNumberFormat="1" applyFont="1" applyBorder="1" applyAlignment="1">
      <alignment horizontal="right" wrapText="1"/>
    </xf>
    <xf numFmtId="165" fontId="3" fillId="3" borderId="3" xfId="2" applyNumberFormat="1" applyFont="1" applyBorder="1" applyAlignment="1">
      <alignment horizontal="right" wrapText="1"/>
    </xf>
    <xf numFmtId="0" fontId="4" fillId="4" borderId="6" xfId="3" applyFont="1" applyBorder="1" applyAlignment="1">
      <alignment horizontal="center" wrapText="1"/>
    </xf>
    <xf numFmtId="49" fontId="4" fillId="4" borderId="0" xfId="3" applyNumberFormat="1" applyFont="1" applyAlignment="1">
      <alignment wrapText="1"/>
    </xf>
    <xf numFmtId="164" fontId="4" fillId="4" borderId="3" xfId="3" applyNumberFormat="1" applyFont="1" applyBorder="1" applyAlignment="1">
      <alignment horizontal="right" wrapText="1"/>
    </xf>
    <xf numFmtId="165" fontId="4" fillId="4" borderId="3" xfId="3" applyNumberFormat="1" applyFont="1" applyBorder="1" applyAlignment="1">
      <alignment horizontal="right" wrapText="1"/>
    </xf>
    <xf numFmtId="0" fontId="2" fillId="2" borderId="6" xfId="1" applyFont="1" applyBorder="1" applyAlignment="1">
      <alignment horizontal="center" wrapText="1"/>
    </xf>
    <xf numFmtId="0" fontId="2" fillId="2" borderId="3" xfId="1" applyFont="1" applyBorder="1" applyAlignment="1">
      <alignment horizontal="left" wrapText="1"/>
    </xf>
    <xf numFmtId="164" fontId="2" fillId="2" borderId="3" xfId="1" applyNumberFormat="1" applyFont="1" applyBorder="1" applyAlignment="1">
      <alignment horizontal="right" wrapText="1"/>
    </xf>
    <xf numFmtId="165" fontId="2" fillId="2" borderId="3" xfId="1" applyNumberFormat="1" applyFont="1" applyBorder="1" applyAlignment="1">
      <alignment horizontal="right" wrapText="1"/>
    </xf>
    <xf numFmtId="2" fontId="5" fillId="5" borderId="1" xfId="4" applyNumberFormat="1" applyFont="1" applyAlignment="1">
      <alignment horizontal="right" wrapText="1"/>
    </xf>
    <xf numFmtId="17" fontId="0" fillId="0" borderId="3" xfId="0" applyNumberFormat="1" applyFont="1" applyBorder="1"/>
    <xf numFmtId="0" fontId="8" fillId="7" borderId="4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0" fontId="8" fillId="7" borderId="0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0" fillId="0" borderId="3" xfId="0" applyFont="1" applyBorder="1"/>
    <xf numFmtId="0" fontId="10" fillId="8" borderId="6" xfId="0" applyFont="1" applyFill="1" applyBorder="1" applyAlignment="1">
      <alignment horizontal="center" wrapText="1"/>
    </xf>
    <xf numFmtId="0" fontId="10" fillId="8" borderId="3" xfId="0" applyFont="1" applyFill="1" applyBorder="1" applyAlignment="1">
      <alignment horizontal="left" wrapText="1"/>
    </xf>
    <xf numFmtId="164" fontId="10" fillId="8" borderId="3" xfId="0" applyNumberFormat="1" applyFont="1" applyFill="1" applyBorder="1" applyAlignment="1">
      <alignment horizontal="right" wrapText="1"/>
    </xf>
    <xf numFmtId="164" fontId="11" fillId="8" borderId="3" xfId="0" applyNumberFormat="1" applyFont="1" applyFill="1" applyBorder="1" applyAlignment="1">
      <alignment horizontal="right" wrapText="1"/>
    </xf>
    <xf numFmtId="165" fontId="12" fillId="8" borderId="3" xfId="0" applyNumberFormat="1" applyFont="1" applyFill="1" applyBorder="1" applyAlignment="1">
      <alignment horizontal="right" wrapText="1"/>
    </xf>
    <xf numFmtId="164" fontId="12" fillId="8" borderId="3" xfId="0" applyNumberFormat="1" applyFont="1" applyFill="1" applyBorder="1" applyAlignment="1">
      <alignment horizontal="right" wrapText="1"/>
    </xf>
    <xf numFmtId="0" fontId="13" fillId="8" borderId="6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wrapText="1"/>
    </xf>
    <xf numFmtId="0" fontId="13" fillId="8" borderId="3" xfId="0" applyFont="1" applyFill="1" applyBorder="1" applyAlignment="1">
      <alignment horizontal="right" wrapText="1"/>
    </xf>
    <xf numFmtId="0" fontId="10" fillId="8" borderId="3" xfId="0" applyFont="1" applyFill="1" applyBorder="1" applyAlignment="1">
      <alignment horizontal="center" wrapText="1"/>
    </xf>
    <xf numFmtId="2" fontId="12" fillId="8" borderId="3" xfId="0" applyNumberFormat="1" applyFont="1" applyFill="1" applyBorder="1" applyAlignment="1">
      <alignment horizontal="right" wrapText="1"/>
    </xf>
    <xf numFmtId="164" fontId="12" fillId="6" borderId="2" xfId="6" applyNumberFormat="1" applyFont="1" applyAlignment="1">
      <alignment horizontal="right" wrapText="1"/>
    </xf>
    <xf numFmtId="0" fontId="0" fillId="8" borderId="6" xfId="0" applyFont="1" applyFill="1" applyBorder="1"/>
    <xf numFmtId="0" fontId="0" fillId="8" borderId="3" xfId="0" applyFont="1" applyFill="1" applyBorder="1"/>
  </cellXfs>
  <cellStyles count="7">
    <cellStyle name="Dobro" xfId="1" builtinId="26"/>
    <cellStyle name="Izhod" xfId="4" builtinId="21"/>
    <cellStyle name="Navadno" xfId="0" builtinId="0"/>
    <cellStyle name="Nevtralno" xfId="3" builtinId="28"/>
    <cellStyle name="Opomba" xfId="6" builtinId="10"/>
    <cellStyle name="Opozorilo" xfId="5" builtinId="11"/>
    <cellStyle name="Slabo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0955B-3751-4F75-BDDE-EF2BFBD3FE2D}">
  <dimension ref="A1:Q27"/>
  <sheetViews>
    <sheetView tabSelected="1" topLeftCell="A10" workbookViewId="0">
      <selection sqref="A1:Q27"/>
    </sheetView>
  </sheetViews>
  <sheetFormatPr defaultRowHeight="15" x14ac:dyDescent="0.25"/>
  <sheetData>
    <row r="1" spans="1:17" x14ac:dyDescent="0.25">
      <c r="A1" s="1">
        <v>43221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3.25" x14ac:dyDescent="0.25">
      <c r="A2" s="20"/>
      <c r="B2" s="21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6</v>
      </c>
      <c r="I2" s="22" t="s">
        <v>7</v>
      </c>
      <c r="J2" s="22" t="s">
        <v>8</v>
      </c>
      <c r="K2" s="22" t="s">
        <v>9</v>
      </c>
      <c r="L2" s="22" t="s">
        <v>10</v>
      </c>
      <c r="M2" s="22" t="s">
        <v>11</v>
      </c>
      <c r="N2" s="22" t="s">
        <v>12</v>
      </c>
      <c r="O2" s="22" t="s">
        <v>13</v>
      </c>
      <c r="P2" s="23" t="s">
        <v>14</v>
      </c>
      <c r="Q2" s="24" t="s">
        <v>15</v>
      </c>
    </row>
    <row r="3" spans="1:17" ht="45" x14ac:dyDescent="0.25">
      <c r="A3" s="25">
        <v>1</v>
      </c>
      <c r="B3" s="3" t="s">
        <v>16</v>
      </c>
      <c r="C3" s="4" t="s">
        <v>17</v>
      </c>
      <c r="D3" s="5">
        <v>112</v>
      </c>
      <c r="E3" s="5">
        <v>880</v>
      </c>
      <c r="F3" s="5">
        <v>50</v>
      </c>
      <c r="G3" s="5">
        <v>40</v>
      </c>
      <c r="H3" s="5">
        <v>220</v>
      </c>
      <c r="I3" s="5">
        <v>220</v>
      </c>
      <c r="J3" s="5">
        <v>1144</v>
      </c>
      <c r="K3" s="5">
        <v>150</v>
      </c>
      <c r="L3" s="5">
        <v>63</v>
      </c>
      <c r="M3" s="5">
        <v>210</v>
      </c>
      <c r="N3" s="5">
        <v>62</v>
      </c>
      <c r="O3" s="5">
        <v>733</v>
      </c>
      <c r="P3" s="5">
        <f t="shared" ref="P3:P25" si="0">SUM(D3:O3)</f>
        <v>3884</v>
      </c>
      <c r="Q3" s="6">
        <f t="shared" ref="Q3:Q23" si="1">+P3/$P$24*100</f>
        <v>15.968424947580479</v>
      </c>
    </row>
    <row r="4" spans="1:17" ht="105" x14ac:dyDescent="0.25">
      <c r="A4" s="25">
        <v>2</v>
      </c>
      <c r="B4" s="7" t="s">
        <v>18</v>
      </c>
      <c r="C4" s="8" t="s">
        <v>19</v>
      </c>
      <c r="D4" s="9">
        <v>140</v>
      </c>
      <c r="E4" s="9">
        <v>1205</v>
      </c>
      <c r="F4" s="9">
        <v>92</v>
      </c>
      <c r="G4" s="9">
        <v>83</v>
      </c>
      <c r="H4" s="9">
        <v>261</v>
      </c>
      <c r="I4" s="9">
        <v>70</v>
      </c>
      <c r="J4" s="9">
        <v>779</v>
      </c>
      <c r="K4" s="9">
        <v>145</v>
      </c>
      <c r="L4" s="9">
        <v>94</v>
      </c>
      <c r="M4" s="9">
        <v>311</v>
      </c>
      <c r="N4" s="9">
        <v>53</v>
      </c>
      <c r="O4" s="9">
        <v>733</v>
      </c>
      <c r="P4" s="9">
        <f t="shared" si="0"/>
        <v>3966</v>
      </c>
      <c r="Q4" s="10">
        <f t="shared" si="1"/>
        <v>16.30555441351807</v>
      </c>
    </row>
    <row r="5" spans="1:17" x14ac:dyDescent="0.25">
      <c r="A5" s="25">
        <v>3</v>
      </c>
      <c r="B5" s="26" t="s">
        <v>20</v>
      </c>
      <c r="C5" s="27" t="s">
        <v>21</v>
      </c>
      <c r="D5" s="28">
        <v>43</v>
      </c>
      <c r="E5" s="28">
        <v>114</v>
      </c>
      <c r="F5" s="28">
        <v>6</v>
      </c>
      <c r="G5" s="28">
        <v>9</v>
      </c>
      <c r="H5" s="28">
        <v>9</v>
      </c>
      <c r="I5" s="28">
        <v>11</v>
      </c>
      <c r="J5" s="28">
        <v>164</v>
      </c>
      <c r="K5" s="28">
        <v>8</v>
      </c>
      <c r="L5" s="28">
        <v>44</v>
      </c>
      <c r="M5" s="28">
        <v>68</v>
      </c>
      <c r="N5" s="28">
        <v>8</v>
      </c>
      <c r="O5" s="28">
        <v>66</v>
      </c>
      <c r="P5" s="29">
        <f t="shared" si="0"/>
        <v>550</v>
      </c>
      <c r="Q5" s="30">
        <f t="shared" si="1"/>
        <v>2.2612342227521278</v>
      </c>
    </row>
    <row r="6" spans="1:17" x14ac:dyDescent="0.25">
      <c r="A6" s="25">
        <v>4</v>
      </c>
      <c r="B6" s="26" t="s">
        <v>22</v>
      </c>
      <c r="C6" s="27" t="s">
        <v>23</v>
      </c>
      <c r="D6" s="28">
        <v>3</v>
      </c>
      <c r="E6" s="28">
        <v>10</v>
      </c>
      <c r="F6" s="28">
        <v>0</v>
      </c>
      <c r="G6" s="28">
        <v>1</v>
      </c>
      <c r="H6" s="28">
        <v>2</v>
      </c>
      <c r="I6" s="28">
        <v>6</v>
      </c>
      <c r="J6" s="28">
        <v>9</v>
      </c>
      <c r="K6" s="28">
        <v>10</v>
      </c>
      <c r="L6" s="28">
        <v>3</v>
      </c>
      <c r="M6" s="28">
        <v>1</v>
      </c>
      <c r="N6" s="28">
        <v>1</v>
      </c>
      <c r="O6" s="28">
        <v>6</v>
      </c>
      <c r="P6" s="29">
        <f t="shared" si="0"/>
        <v>52</v>
      </c>
      <c r="Q6" s="30">
        <f t="shared" si="1"/>
        <v>0.2137894174238375</v>
      </c>
    </row>
    <row r="7" spans="1:17" x14ac:dyDescent="0.25">
      <c r="A7" s="25">
        <v>5</v>
      </c>
      <c r="B7" s="26" t="s">
        <v>24</v>
      </c>
      <c r="C7" s="27" t="s">
        <v>25</v>
      </c>
      <c r="D7" s="28">
        <v>2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6</v>
      </c>
      <c r="K7" s="28">
        <v>0</v>
      </c>
      <c r="L7" s="28">
        <v>0</v>
      </c>
      <c r="M7" s="28">
        <v>3</v>
      </c>
      <c r="N7" s="28">
        <v>0</v>
      </c>
      <c r="O7" s="28">
        <v>7</v>
      </c>
      <c r="P7" s="31">
        <f t="shared" si="0"/>
        <v>18</v>
      </c>
      <c r="Q7" s="30">
        <f t="shared" si="1"/>
        <v>7.4004029108251448E-2</v>
      </c>
    </row>
    <row r="8" spans="1:17" ht="26.25" x14ac:dyDescent="0.25">
      <c r="A8" s="25">
        <v>6</v>
      </c>
      <c r="B8" s="26" t="s">
        <v>26</v>
      </c>
      <c r="C8" s="27" t="s">
        <v>27</v>
      </c>
      <c r="D8" s="28">
        <v>0</v>
      </c>
      <c r="E8" s="28">
        <v>3</v>
      </c>
      <c r="F8" s="28">
        <v>0</v>
      </c>
      <c r="G8" s="28">
        <v>0</v>
      </c>
      <c r="H8" s="28">
        <v>0</v>
      </c>
      <c r="I8" s="28">
        <v>0</v>
      </c>
      <c r="J8" s="28">
        <v>5</v>
      </c>
      <c r="K8" s="28">
        <v>0</v>
      </c>
      <c r="L8" s="28">
        <v>10</v>
      </c>
      <c r="M8" s="28">
        <v>0</v>
      </c>
      <c r="N8" s="28">
        <v>0</v>
      </c>
      <c r="O8" s="28">
        <v>0</v>
      </c>
      <c r="P8" s="31">
        <f t="shared" si="0"/>
        <v>18</v>
      </c>
      <c r="Q8" s="30">
        <f t="shared" si="1"/>
        <v>7.4004029108251448E-2</v>
      </c>
    </row>
    <row r="9" spans="1:17" x14ac:dyDescent="0.25">
      <c r="A9" s="25">
        <v>7</v>
      </c>
      <c r="B9" s="26" t="s">
        <v>28</v>
      </c>
      <c r="C9" s="27" t="s">
        <v>29</v>
      </c>
      <c r="D9" s="28">
        <v>40</v>
      </c>
      <c r="E9" s="28">
        <v>184</v>
      </c>
      <c r="F9" s="28">
        <v>6</v>
      </c>
      <c r="G9" s="28">
        <v>9</v>
      </c>
      <c r="H9" s="28">
        <v>10</v>
      </c>
      <c r="I9" s="28">
        <v>7</v>
      </c>
      <c r="J9" s="28">
        <v>192</v>
      </c>
      <c r="K9" s="28">
        <v>15</v>
      </c>
      <c r="L9" s="28">
        <v>20</v>
      </c>
      <c r="M9" s="28">
        <v>29</v>
      </c>
      <c r="N9" s="28">
        <v>20</v>
      </c>
      <c r="O9" s="28">
        <v>118</v>
      </c>
      <c r="P9" s="29">
        <f t="shared" si="0"/>
        <v>650</v>
      </c>
      <c r="Q9" s="30">
        <f t="shared" si="1"/>
        <v>2.672367717797969</v>
      </c>
    </row>
    <row r="10" spans="1:17" ht="39" x14ac:dyDescent="0.25">
      <c r="A10" s="25">
        <v>8</v>
      </c>
      <c r="B10" s="26" t="s">
        <v>30</v>
      </c>
      <c r="C10" s="27" t="s">
        <v>31</v>
      </c>
      <c r="D10" s="28">
        <v>10</v>
      </c>
      <c r="E10" s="28">
        <v>202</v>
      </c>
      <c r="F10" s="28">
        <v>6</v>
      </c>
      <c r="G10" s="28">
        <v>8</v>
      </c>
      <c r="H10" s="28">
        <v>25</v>
      </c>
      <c r="I10" s="28">
        <v>34</v>
      </c>
      <c r="J10" s="28">
        <v>129</v>
      </c>
      <c r="K10" s="28">
        <v>48</v>
      </c>
      <c r="L10" s="28">
        <v>25</v>
      </c>
      <c r="M10" s="28">
        <v>45</v>
      </c>
      <c r="N10" s="28">
        <v>20</v>
      </c>
      <c r="O10" s="28">
        <v>71</v>
      </c>
      <c r="P10" s="29">
        <f t="shared" si="0"/>
        <v>623</v>
      </c>
      <c r="Q10" s="30">
        <f t="shared" si="1"/>
        <v>2.561361674135592</v>
      </c>
    </row>
    <row r="11" spans="1:17" ht="90" x14ac:dyDescent="0.25">
      <c r="A11" s="25">
        <v>9</v>
      </c>
      <c r="B11" s="26" t="s">
        <v>32</v>
      </c>
      <c r="C11" s="27" t="s">
        <v>33</v>
      </c>
      <c r="D11" s="28">
        <v>3</v>
      </c>
      <c r="E11" s="28">
        <v>79</v>
      </c>
      <c r="F11" s="28">
        <v>4</v>
      </c>
      <c r="G11" s="28">
        <v>3</v>
      </c>
      <c r="H11" s="28">
        <v>6</v>
      </c>
      <c r="I11" s="28">
        <v>9</v>
      </c>
      <c r="J11" s="28">
        <v>55</v>
      </c>
      <c r="K11" s="28">
        <v>19</v>
      </c>
      <c r="L11" s="28">
        <v>2</v>
      </c>
      <c r="M11" s="28">
        <v>26</v>
      </c>
      <c r="N11" s="28">
        <v>5</v>
      </c>
      <c r="O11" s="28">
        <v>42</v>
      </c>
      <c r="P11" s="31">
        <f t="shared" si="0"/>
        <v>253</v>
      </c>
      <c r="Q11" s="30">
        <f t="shared" si="1"/>
        <v>1.0401677424659785</v>
      </c>
    </row>
    <row r="12" spans="1:17" ht="26.25" x14ac:dyDescent="0.25">
      <c r="A12" s="25">
        <v>10</v>
      </c>
      <c r="B12" s="26" t="s">
        <v>34</v>
      </c>
      <c r="C12" s="27" t="s">
        <v>35</v>
      </c>
      <c r="D12" s="28">
        <v>16</v>
      </c>
      <c r="E12" s="28">
        <v>262</v>
      </c>
      <c r="F12" s="28">
        <v>10</v>
      </c>
      <c r="G12" s="28">
        <v>13</v>
      </c>
      <c r="H12" s="28">
        <v>34</v>
      </c>
      <c r="I12" s="28">
        <v>30</v>
      </c>
      <c r="J12" s="28">
        <v>181</v>
      </c>
      <c r="K12" s="28">
        <v>21</v>
      </c>
      <c r="L12" s="28">
        <v>20</v>
      </c>
      <c r="M12" s="28">
        <v>55</v>
      </c>
      <c r="N12" s="28">
        <v>18</v>
      </c>
      <c r="O12" s="28">
        <v>182</v>
      </c>
      <c r="P12" s="29">
        <f t="shared" si="0"/>
        <v>842</v>
      </c>
      <c r="Q12" s="30">
        <f t="shared" si="1"/>
        <v>3.4617440282859846</v>
      </c>
    </row>
    <row r="13" spans="1:17" ht="39" x14ac:dyDescent="0.25">
      <c r="A13" s="25">
        <v>11</v>
      </c>
      <c r="B13" s="26" t="s">
        <v>30</v>
      </c>
      <c r="C13" s="27" t="s">
        <v>36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31">
        <f t="shared" si="0"/>
        <v>0</v>
      </c>
      <c r="Q13" s="30">
        <f t="shared" si="1"/>
        <v>0</v>
      </c>
    </row>
    <row r="14" spans="1:17" ht="26.25" x14ac:dyDescent="0.25">
      <c r="A14" s="25">
        <v>12</v>
      </c>
      <c r="B14" s="26" t="s">
        <v>37</v>
      </c>
      <c r="C14" s="27" t="s">
        <v>38</v>
      </c>
      <c r="D14" s="28">
        <v>10</v>
      </c>
      <c r="E14" s="28">
        <v>145</v>
      </c>
      <c r="F14" s="28">
        <v>10</v>
      </c>
      <c r="G14" s="28">
        <v>10</v>
      </c>
      <c r="H14" s="28">
        <v>10</v>
      </c>
      <c r="I14" s="28">
        <v>23</v>
      </c>
      <c r="J14" s="28">
        <v>97</v>
      </c>
      <c r="K14" s="28">
        <v>20</v>
      </c>
      <c r="L14" s="28">
        <v>10</v>
      </c>
      <c r="M14" s="28">
        <v>36</v>
      </c>
      <c r="N14" s="28">
        <v>10</v>
      </c>
      <c r="O14" s="28">
        <v>65</v>
      </c>
      <c r="P14" s="29">
        <f t="shared" si="0"/>
        <v>446</v>
      </c>
      <c r="Q14" s="30">
        <f t="shared" si="1"/>
        <v>1.8336553879044526</v>
      </c>
    </row>
    <row r="15" spans="1:17" x14ac:dyDescent="0.25">
      <c r="A15" s="25">
        <v>13</v>
      </c>
      <c r="B15" s="2" t="s">
        <v>39</v>
      </c>
      <c r="C15" s="2" t="s">
        <v>40</v>
      </c>
      <c r="D15" s="2">
        <v>43</v>
      </c>
      <c r="E15" s="2">
        <v>481</v>
      </c>
      <c r="F15" s="2">
        <v>86</v>
      </c>
      <c r="G15" s="2">
        <v>142</v>
      </c>
      <c r="H15" s="2">
        <v>80</v>
      </c>
      <c r="I15" s="2">
        <v>0</v>
      </c>
      <c r="J15" s="2">
        <v>1014</v>
      </c>
      <c r="K15" s="2">
        <v>88</v>
      </c>
      <c r="L15" s="2">
        <v>45</v>
      </c>
      <c r="M15" s="2">
        <v>298</v>
      </c>
      <c r="N15" s="2">
        <v>43</v>
      </c>
      <c r="O15" s="2">
        <v>350</v>
      </c>
      <c r="P15" s="2">
        <f t="shared" si="0"/>
        <v>2670</v>
      </c>
      <c r="Q15" s="2">
        <f t="shared" si="1"/>
        <v>10.977264317723966</v>
      </c>
    </row>
    <row r="16" spans="1:17" ht="180" x14ac:dyDescent="0.25">
      <c r="A16" s="25">
        <f>A15+1</f>
        <v>14</v>
      </c>
      <c r="B16" s="11" t="s">
        <v>41</v>
      </c>
      <c r="C16" s="12" t="s">
        <v>42</v>
      </c>
      <c r="D16" s="13">
        <v>231</v>
      </c>
      <c r="E16" s="13">
        <v>845</v>
      </c>
      <c r="F16" s="13">
        <v>56</v>
      </c>
      <c r="G16" s="13">
        <v>0</v>
      </c>
      <c r="H16" s="13">
        <v>120</v>
      </c>
      <c r="I16" s="13">
        <v>0</v>
      </c>
      <c r="J16" s="13">
        <v>1102</v>
      </c>
      <c r="K16" s="13">
        <v>177</v>
      </c>
      <c r="L16" s="13">
        <v>30</v>
      </c>
      <c r="M16" s="13">
        <v>235</v>
      </c>
      <c r="N16" s="13">
        <v>31</v>
      </c>
      <c r="O16" s="13">
        <v>518</v>
      </c>
      <c r="P16" s="13">
        <f t="shared" si="0"/>
        <v>3345</v>
      </c>
      <c r="Q16" s="14">
        <f t="shared" si="1"/>
        <v>13.752415409283394</v>
      </c>
    </row>
    <row r="17" spans="1:17" ht="45" x14ac:dyDescent="0.25">
      <c r="A17" s="25">
        <f t="shared" ref="A17:A23" si="2">A16+1</f>
        <v>15</v>
      </c>
      <c r="B17" s="3" t="s">
        <v>43</v>
      </c>
      <c r="C17" s="4" t="s">
        <v>44</v>
      </c>
      <c r="D17" s="5">
        <v>438</v>
      </c>
      <c r="E17" s="5">
        <v>785</v>
      </c>
      <c r="F17" s="5">
        <v>120</v>
      </c>
      <c r="G17" s="5">
        <v>10</v>
      </c>
      <c r="H17" s="5">
        <v>270</v>
      </c>
      <c r="I17" s="5">
        <v>50</v>
      </c>
      <c r="J17" s="5">
        <v>890</v>
      </c>
      <c r="K17" s="5">
        <v>410</v>
      </c>
      <c r="L17" s="5">
        <v>37</v>
      </c>
      <c r="M17" s="5">
        <v>250</v>
      </c>
      <c r="N17" s="5">
        <v>38</v>
      </c>
      <c r="O17" s="5">
        <v>587</v>
      </c>
      <c r="P17" s="5">
        <f t="shared" si="0"/>
        <v>3885</v>
      </c>
      <c r="Q17" s="6">
        <f t="shared" si="1"/>
        <v>15.972536282530939</v>
      </c>
    </row>
    <row r="18" spans="1:17" ht="90" x14ac:dyDescent="0.25">
      <c r="A18" s="25">
        <f t="shared" si="2"/>
        <v>16</v>
      </c>
      <c r="B18" s="15" t="s">
        <v>45</v>
      </c>
      <c r="C18" s="16" t="s">
        <v>46</v>
      </c>
      <c r="D18" s="17">
        <v>806</v>
      </c>
      <c r="E18" s="17">
        <v>255</v>
      </c>
      <c r="F18" s="17">
        <v>17</v>
      </c>
      <c r="G18" s="17">
        <v>10</v>
      </c>
      <c r="H18" s="17">
        <v>55</v>
      </c>
      <c r="I18" s="17">
        <v>50</v>
      </c>
      <c r="J18" s="17">
        <v>272</v>
      </c>
      <c r="K18" s="17">
        <v>45</v>
      </c>
      <c r="L18" s="17">
        <v>56</v>
      </c>
      <c r="M18" s="17">
        <v>66</v>
      </c>
      <c r="N18" s="17">
        <v>54</v>
      </c>
      <c r="O18" s="17">
        <v>246</v>
      </c>
      <c r="P18" s="17">
        <f t="shared" si="0"/>
        <v>1932</v>
      </c>
      <c r="Q18" s="18">
        <f t="shared" si="1"/>
        <v>7.9430991242856557</v>
      </c>
    </row>
    <row r="19" spans="1:17" x14ac:dyDescent="0.25">
      <c r="A19" s="25">
        <f t="shared" si="2"/>
        <v>17</v>
      </c>
      <c r="B19" s="26" t="s">
        <v>47</v>
      </c>
      <c r="C19" s="27" t="s">
        <v>48</v>
      </c>
      <c r="D19" s="28">
        <v>21</v>
      </c>
      <c r="E19" s="28">
        <v>178</v>
      </c>
      <c r="F19" s="28">
        <v>5</v>
      </c>
      <c r="G19" s="28">
        <v>5</v>
      </c>
      <c r="H19" s="28">
        <v>13</v>
      </c>
      <c r="I19" s="28">
        <v>17</v>
      </c>
      <c r="J19" s="28">
        <v>150</v>
      </c>
      <c r="K19" s="28">
        <v>42</v>
      </c>
      <c r="L19" s="28">
        <v>12</v>
      </c>
      <c r="M19" s="28">
        <v>27</v>
      </c>
      <c r="N19" s="28">
        <v>12</v>
      </c>
      <c r="O19" s="28">
        <v>68</v>
      </c>
      <c r="P19" s="29">
        <f t="shared" si="0"/>
        <v>550</v>
      </c>
      <c r="Q19" s="30">
        <f t="shared" si="1"/>
        <v>2.2612342227521278</v>
      </c>
    </row>
    <row r="20" spans="1:17" ht="51.75" x14ac:dyDescent="0.25">
      <c r="A20" s="25">
        <f t="shared" si="2"/>
        <v>18</v>
      </c>
      <c r="B20" s="26" t="s">
        <v>49</v>
      </c>
      <c r="C20" s="27" t="s">
        <v>50</v>
      </c>
      <c r="D20" s="28">
        <v>0</v>
      </c>
      <c r="E20" s="28">
        <v>0</v>
      </c>
      <c r="F20" s="28">
        <v>0</v>
      </c>
      <c r="G20" s="28">
        <v>0</v>
      </c>
      <c r="H20" s="28">
        <v>150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31">
        <f t="shared" si="0"/>
        <v>150</v>
      </c>
      <c r="Q20" s="30">
        <f t="shared" si="1"/>
        <v>0.6167002425687621</v>
      </c>
    </row>
    <row r="21" spans="1:17" x14ac:dyDescent="0.25">
      <c r="A21" s="25">
        <f t="shared" si="2"/>
        <v>19</v>
      </c>
      <c r="B21" s="26" t="s">
        <v>51</v>
      </c>
      <c r="C21" s="27" t="s">
        <v>52</v>
      </c>
      <c r="D21" s="28">
        <v>0</v>
      </c>
      <c r="E21" s="28">
        <v>27</v>
      </c>
      <c r="F21" s="28">
        <v>6</v>
      </c>
      <c r="G21" s="28">
        <v>0</v>
      </c>
      <c r="H21" s="28">
        <v>35</v>
      </c>
      <c r="I21" s="28">
        <v>0</v>
      </c>
      <c r="J21" s="28">
        <v>100</v>
      </c>
      <c r="K21" s="28">
        <v>8</v>
      </c>
      <c r="L21" s="28">
        <v>8</v>
      </c>
      <c r="M21" s="28">
        <v>8</v>
      </c>
      <c r="N21" s="28">
        <v>8</v>
      </c>
      <c r="O21" s="28">
        <v>52</v>
      </c>
      <c r="P21" s="31">
        <f t="shared" si="0"/>
        <v>252</v>
      </c>
      <c r="Q21" s="30">
        <f t="shared" si="1"/>
        <v>1.0360564075155203</v>
      </c>
    </row>
    <row r="22" spans="1:17" ht="26.25" x14ac:dyDescent="0.25">
      <c r="A22" s="25">
        <f t="shared" si="2"/>
        <v>20</v>
      </c>
      <c r="B22" s="26" t="s">
        <v>53</v>
      </c>
      <c r="C22" s="27" t="s">
        <v>54</v>
      </c>
      <c r="D22" s="28">
        <v>17</v>
      </c>
      <c r="E22" s="28">
        <v>25</v>
      </c>
      <c r="F22" s="28">
        <v>0</v>
      </c>
      <c r="G22" s="28">
        <v>2</v>
      </c>
      <c r="H22" s="28">
        <v>5</v>
      </c>
      <c r="I22" s="28">
        <v>3</v>
      </c>
      <c r="J22" s="28">
        <v>46</v>
      </c>
      <c r="K22" s="28">
        <v>0</v>
      </c>
      <c r="L22" s="28">
        <v>9</v>
      </c>
      <c r="M22" s="28">
        <v>8</v>
      </c>
      <c r="N22" s="28">
        <v>8</v>
      </c>
      <c r="O22" s="28">
        <v>20</v>
      </c>
      <c r="P22" s="31">
        <f t="shared" si="0"/>
        <v>143</v>
      </c>
      <c r="Q22" s="30">
        <f t="shared" si="1"/>
        <v>0.58792089791555324</v>
      </c>
    </row>
    <row r="23" spans="1:17" ht="26.25" x14ac:dyDescent="0.25">
      <c r="A23" s="25">
        <f t="shared" si="2"/>
        <v>21</v>
      </c>
      <c r="B23" s="26" t="s">
        <v>55</v>
      </c>
      <c r="C23" s="27" t="s">
        <v>56</v>
      </c>
      <c r="D23" s="28">
        <v>0</v>
      </c>
      <c r="E23" s="28">
        <v>41</v>
      </c>
      <c r="F23" s="28">
        <v>6</v>
      </c>
      <c r="G23" s="28">
        <v>0</v>
      </c>
      <c r="H23" s="31">
        <v>6</v>
      </c>
      <c r="I23" s="28">
        <v>2</v>
      </c>
      <c r="J23" s="28">
        <v>13</v>
      </c>
      <c r="K23" s="28">
        <v>0</v>
      </c>
      <c r="L23" s="28">
        <v>0</v>
      </c>
      <c r="M23" s="28">
        <v>5</v>
      </c>
      <c r="N23" s="28">
        <v>0</v>
      </c>
      <c r="O23" s="28">
        <v>21</v>
      </c>
      <c r="P23" s="31">
        <f t="shared" si="0"/>
        <v>94</v>
      </c>
      <c r="Q23" s="30">
        <f t="shared" si="1"/>
        <v>0.38646548534309094</v>
      </c>
    </row>
    <row r="24" spans="1:17" ht="15.75" x14ac:dyDescent="0.25">
      <c r="A24" s="25"/>
      <c r="B24" s="32"/>
      <c r="C24" s="33" t="s">
        <v>14</v>
      </c>
      <c r="D24" s="2">
        <f>SUM(D3:D23)</f>
        <v>1935</v>
      </c>
      <c r="E24" s="2">
        <f>SUM(E3:E23)</f>
        <v>5721</v>
      </c>
      <c r="F24" s="31">
        <f t="shared" ref="F24:O24" si="3">SUM(F3:F23)</f>
        <v>480</v>
      </c>
      <c r="G24" s="31">
        <f t="shared" si="3"/>
        <v>345</v>
      </c>
      <c r="H24" s="31">
        <f t="shared" si="3"/>
        <v>1311</v>
      </c>
      <c r="I24" s="31">
        <f t="shared" si="3"/>
        <v>532</v>
      </c>
      <c r="J24" s="2">
        <f t="shared" si="3"/>
        <v>6348</v>
      </c>
      <c r="K24" s="31">
        <f t="shared" si="3"/>
        <v>1206</v>
      </c>
      <c r="L24" s="31">
        <f t="shared" si="3"/>
        <v>488</v>
      </c>
      <c r="M24" s="31">
        <f t="shared" si="3"/>
        <v>1681</v>
      </c>
      <c r="N24" s="31">
        <f t="shared" si="3"/>
        <v>391</v>
      </c>
      <c r="O24" s="2">
        <f t="shared" si="3"/>
        <v>3885</v>
      </c>
      <c r="P24" s="31">
        <f t="shared" si="0"/>
        <v>24323</v>
      </c>
      <c r="Q24" s="30">
        <f>SUM(Q3:Q21)</f>
        <v>99.025613616741353</v>
      </c>
    </row>
    <row r="25" spans="1:17" ht="15.75" x14ac:dyDescent="0.25">
      <c r="A25" s="25"/>
      <c r="B25" s="32"/>
      <c r="C25" s="33" t="s">
        <v>15</v>
      </c>
      <c r="D25" s="30">
        <f>+D24/$P$24*100</f>
        <v>7.955433129137031</v>
      </c>
      <c r="E25" s="2">
        <f>+E24/$P$24*100</f>
        <v>23.520947251572586</v>
      </c>
      <c r="F25" s="30">
        <f>+F24/$P$24*100</f>
        <v>1.9734407762200386</v>
      </c>
      <c r="G25" s="30">
        <f>+G24/$P$24*100</f>
        <v>1.4184105579081527</v>
      </c>
      <c r="H25" s="30">
        <f t="shared" ref="H25:O25" si="4">+H24/$P$24*100</f>
        <v>5.389960120050981</v>
      </c>
      <c r="I25" s="30">
        <f t="shared" si="4"/>
        <v>2.1872301936438761</v>
      </c>
      <c r="J25" s="2">
        <f t="shared" si="4"/>
        <v>26.09875426551001</v>
      </c>
      <c r="K25" s="30">
        <f t="shared" si="4"/>
        <v>4.9582699502528467</v>
      </c>
      <c r="L25" s="30">
        <f t="shared" si="4"/>
        <v>2.0063314558237058</v>
      </c>
      <c r="M25" s="30">
        <f t="shared" si="4"/>
        <v>6.9111540517205929</v>
      </c>
      <c r="N25" s="30">
        <f t="shared" si="4"/>
        <v>1.6075319656292397</v>
      </c>
      <c r="O25" s="30">
        <f t="shared" si="4"/>
        <v>15.972536282530939</v>
      </c>
      <c r="P25" s="31">
        <f t="shared" si="0"/>
        <v>99.999999999999986</v>
      </c>
      <c r="Q25" s="34"/>
    </row>
    <row r="26" spans="1:17" ht="26.25" x14ac:dyDescent="0.25">
      <c r="A26" s="25"/>
      <c r="B26" s="32"/>
      <c r="C26" s="35" t="s">
        <v>57</v>
      </c>
      <c r="D26" s="36">
        <f>D24/4808</f>
        <v>0.40245424292845255</v>
      </c>
      <c r="E26" s="36">
        <f>E24/49572</f>
        <v>0.11540789155168241</v>
      </c>
      <c r="F26" s="36">
        <f>F24/1017</f>
        <v>0.471976401179941</v>
      </c>
      <c r="G26" s="36">
        <f>G24/2068</f>
        <v>0.16682785299806577</v>
      </c>
      <c r="H26" s="36">
        <f>H24/5971</f>
        <v>0.21956121252721486</v>
      </c>
      <c r="I26" s="2">
        <f>I24/4553</f>
        <v>0.11684603558093565</v>
      </c>
      <c r="J26" s="19">
        <v>0.33</v>
      </c>
      <c r="K26" s="36">
        <f>K24/4118</f>
        <v>0.29286061194754737</v>
      </c>
      <c r="L26" s="36">
        <f>L24/1478</f>
        <v>0.33017591339648172</v>
      </c>
      <c r="M26" s="36">
        <f>M24/7755</f>
        <v>0.21676337846550611</v>
      </c>
      <c r="N26" s="36">
        <f>N24/2504</f>
        <v>0.15615015974440893</v>
      </c>
      <c r="O26" s="36">
        <f>O24/20500</f>
        <v>0.18951219512195122</v>
      </c>
      <c r="P26" s="37"/>
      <c r="Q26" s="34"/>
    </row>
    <row r="27" spans="1:17" x14ac:dyDescent="0.25">
      <c r="A27" s="25"/>
      <c r="B27" s="38"/>
      <c r="C27" s="39" t="s">
        <v>58</v>
      </c>
      <c r="D27" s="39">
        <v>108</v>
      </c>
      <c r="E27" s="2">
        <v>592</v>
      </c>
      <c r="F27" s="2">
        <v>17</v>
      </c>
      <c r="G27" s="39">
        <v>37</v>
      </c>
      <c r="H27" s="39">
        <v>96</v>
      </c>
      <c r="I27" s="39">
        <v>55</v>
      </c>
      <c r="J27" s="2">
        <v>567</v>
      </c>
      <c r="K27" s="39">
        <v>124</v>
      </c>
      <c r="L27" s="39">
        <v>39</v>
      </c>
      <c r="M27" s="39">
        <v>148</v>
      </c>
      <c r="N27" s="2">
        <v>18</v>
      </c>
      <c r="O27" s="39">
        <v>443</v>
      </c>
      <c r="P27" s="31">
        <f>SUM(D27:O27)</f>
        <v>2244</v>
      </c>
      <c r="Q27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Kojnik</dc:creator>
  <cp:lastModifiedBy>Helena Kojnik</cp:lastModifiedBy>
  <dcterms:created xsi:type="dcterms:W3CDTF">2018-06-22T06:40:31Z</dcterms:created>
  <dcterms:modified xsi:type="dcterms:W3CDTF">2018-06-22T06:41:12Z</dcterms:modified>
</cp:coreProperties>
</file>